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716" activeTab="0"/>
  </bookViews>
  <sheets>
    <sheet name="Полный" sheetId="1" r:id="rId1"/>
    <sheet name="2,3,4" sheetId="2" r:id="rId2"/>
    <sheet name="5" sheetId="3" r:id="rId3"/>
  </sheets>
  <definedNames/>
  <calcPr fullCalcOnLoad="1" refMode="R1C1"/>
</workbook>
</file>

<file path=xl/sharedStrings.xml><?xml version="1.0" encoding="utf-8"?>
<sst xmlns="http://schemas.openxmlformats.org/spreadsheetml/2006/main" count="97" uniqueCount="80">
  <si>
    <t>№  п.п.</t>
  </si>
  <si>
    <t>Общая сумма требований кредитора из всех разделов Реестра, руб.</t>
  </si>
  <si>
    <t xml:space="preserve">Отметка о внесении изменений (подпись управля-
ющего)
</t>
  </si>
  <si>
    <t xml:space="preserve">Основание возникновения требования (подтверж-
дающие документы)
</t>
  </si>
  <si>
    <t>ИТОГО:</t>
  </si>
  <si>
    <t>Задолженность отсутствует</t>
  </si>
  <si>
    <t>РАЗДЕЛ №2</t>
  </si>
  <si>
    <t>Вторая очередь "Задолженность по заработной плате и выплате выходных пособий, а также по платежам, связанным с начислением и выплатой заработной платы.</t>
  </si>
  <si>
    <t>№ по реестру</t>
  </si>
  <si>
    <t>Сумма признанных требований (белорусские рубли/ иностранная валюта)</t>
  </si>
  <si>
    <t>Дата внесения требования</t>
  </si>
  <si>
    <t>Сумма погашенных требований</t>
  </si>
  <si>
    <t>Дата погашения требований</t>
  </si>
  <si>
    <t>Процент погашенных требований к сумме требований кредиторов соответствую-щей очереди</t>
  </si>
  <si>
    <t>РАЗДЕЛ №3</t>
  </si>
  <si>
    <t>Третья очередь "Требования по обязательным платежам"</t>
  </si>
  <si>
    <t>РАЗДЕЛ №4</t>
  </si>
  <si>
    <t>Четвертая очередь "Требования по обязательствам, обеспеченным залогом"</t>
  </si>
  <si>
    <t>РАЗДЕЛ №5</t>
  </si>
  <si>
    <t>Пятая очередь "Требования по гражданско-правовым договорам"</t>
  </si>
  <si>
    <t>Пятая очередь "Требования о возмещении убытков, процентов, неустойки, пеней, штрафов, возникших до открытия конкурсного производства"</t>
  </si>
  <si>
    <t>Пятая очередь "Требования кредиторов, предъявленные по истечении срока, установленного для предъявления требований кредиторов"</t>
  </si>
  <si>
    <t>Пятая очередь "Требования кредиторов о возмещении убытков, процентов, неустойки, пеней, штрафов, возникших до открытия конкурсного производства, предъявленные по истечении срока, установленного для предъявления требований кредиторов"</t>
  </si>
  <si>
    <t>Задолженность отсуствует</t>
  </si>
  <si>
    <t>Фамилия, собственное имя, отчество кредитора – физического лица;
наименование кредитора – юридического лица</t>
  </si>
  <si>
    <t>Процентное отношение суммы требо-ваний кредито-ра из всех раз-делов Реестра к общей сумме требований по Реестру</t>
  </si>
  <si>
    <t>Дело №3-2Б/2017</t>
  </si>
  <si>
    <t>Дата возбуждения производства по делу:  12.01.2018</t>
  </si>
  <si>
    <t>ТОО "KSP Steel"</t>
  </si>
  <si>
    <t>Брестская таможня</t>
  </si>
  <si>
    <t>81309,73 ЕВРО</t>
  </si>
  <si>
    <t>ОАО "АСБ Беларусбанк"</t>
  </si>
  <si>
    <t>в экономическом суде Брестской области</t>
  </si>
  <si>
    <t>Антикризисный управляющий :  ОДО "Дребезова и партнеры"</t>
  </si>
  <si>
    <t>Управляющий ООО "ТМТ"</t>
  </si>
  <si>
    <t>ОДО "Дребезова и партнёры"</t>
  </si>
  <si>
    <t>Директор</t>
  </si>
  <si>
    <t>О.А.Дребезова</t>
  </si>
  <si>
    <t>Представительство Белгосстраха по Ляховичскому району</t>
  </si>
  <si>
    <t xml:space="preserve">Таможня "Минск-2"
</t>
  </si>
  <si>
    <t>Филиал "Барановичские электрические сети" РУП "Брестэнерго"</t>
  </si>
  <si>
    <t>ООО «МВА Трейдинг»</t>
  </si>
  <si>
    <t>ООО «МВА недвижимость»</t>
  </si>
  <si>
    <t>НАО «ЭТАЛОН ВЕСПРОМ»</t>
  </si>
  <si>
    <t>873 427,50 росс.руб.</t>
  </si>
  <si>
    <t>ГУПП "Ляховичское ПМС"</t>
  </si>
  <si>
    <t>Антонюк Кирилл Романович</t>
  </si>
  <si>
    <t>Бобренок Геннадий Людвигович</t>
  </si>
  <si>
    <t>Будыкин Александр Александрович</t>
  </si>
  <si>
    <t>Будыкина Алина Викторовна</t>
  </si>
  <si>
    <t>Жуков Дмитрий Валерьевич</t>
  </si>
  <si>
    <t>Зыгмантович Игорь Васильевич</t>
  </si>
  <si>
    <t>Зыгмантович Татьяна Николаевна</t>
  </si>
  <si>
    <t>Кабешова Наталья Анатольевна</t>
  </si>
  <si>
    <t>Кулявцев Андрей Брониславович</t>
  </si>
  <si>
    <t>Кулявцева Марина Ивановна</t>
  </si>
  <si>
    <t>Ракуть Евгений Евгеньевич</t>
  </si>
  <si>
    <t>Роговцев Александр Валерьевич</t>
  </si>
  <si>
    <t>Сергей Александр Михайлович</t>
  </si>
  <si>
    <t>Цедрик Наталья Юрьевна</t>
  </si>
  <si>
    <t>Чернявский Сергей Францевич</t>
  </si>
  <si>
    <t>635 ЕВРО</t>
  </si>
  <si>
    <t>RUB(100)-3,2317            EUR - 2,558         USD -2,0698          CNY(10)- 3,2931</t>
  </si>
  <si>
    <t>11307,12 ЕВРО</t>
  </si>
  <si>
    <t>Дата назначения антикризисного управляющего:  12.04.2018</t>
  </si>
  <si>
    <t>Индивидуальный предприниматель Бритько Владимир Владимирович</t>
  </si>
  <si>
    <t>2 885,92 руб. и 970ЕВРО</t>
  </si>
  <si>
    <t>866 461,61 бел.руб.и 16,98 китайских юаней</t>
  </si>
  <si>
    <t>ОАО "Белинвестбанк"</t>
  </si>
  <si>
    <t>2874,03 руб. и 3044098,07Евро</t>
  </si>
  <si>
    <t>ОАО "БЕЛАЗ" - управляющая компания холдинга "БЕЛАЗ-ХОЛДИНГ"</t>
  </si>
  <si>
    <t>ООО "НаноСплав"</t>
  </si>
  <si>
    <t>Koneckie Zaklady Odlewnicze Spolka Akcyjna /Акционерное общество "Конецке Заклады Одлевниче"</t>
  </si>
  <si>
    <t>13820,61ЕВРО</t>
  </si>
  <si>
    <t>ООО «Тяжпромэлектропроект» (ООО «ТПЭП»)</t>
  </si>
  <si>
    <t>296220,00ЕВРО и 127655,00росс.руб</t>
  </si>
  <si>
    <t>Количество голосов для кумулятивного голосования (5)</t>
  </si>
  <si>
    <t>)Количество голосов для кумулятивного голосования (7)</t>
  </si>
  <si>
    <t>Голлосова для кумулятивного голосования работников</t>
  </si>
  <si>
    <t>Количество голосов для кумулятивного голосования (3)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</si>
</sst>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62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i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i/>
      <sz val="6"/>
      <color indexed="8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6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Fill="1" applyAlignment="1">
      <alignment vertical="top"/>
    </xf>
    <xf numFmtId="164" fontId="2" fillId="0" borderId="0" xfId="0" applyNumberFormat="1" applyFont="1" applyAlignment="1">
      <alignment horizontal="right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wrapText="1"/>
    </xf>
    <xf numFmtId="14" fontId="1" fillId="0" borderId="10" xfId="0" applyNumberFormat="1" applyFont="1" applyBorder="1" applyAlignment="1">
      <alignment vertical="distributed"/>
    </xf>
    <xf numFmtId="0" fontId="4" fillId="0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vertical="top"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vertical="top"/>
    </xf>
    <xf numFmtId="164" fontId="4" fillId="0" borderId="0" xfId="0" applyNumberFormat="1" applyFont="1" applyAlignment="1">
      <alignment horizontal="right"/>
    </xf>
    <xf numFmtId="0" fontId="8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vertical="top"/>
    </xf>
    <xf numFmtId="3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Fill="1" applyBorder="1" applyAlignment="1">
      <alignment vertical="top"/>
    </xf>
    <xf numFmtId="16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vertical="top"/>
    </xf>
    <xf numFmtId="16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wrapText="1"/>
    </xf>
    <xf numFmtId="0" fontId="17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64" fontId="14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NumberFormat="1" applyFont="1" applyFill="1" applyAlignment="1">
      <alignment wrapText="1"/>
    </xf>
    <xf numFmtId="0" fontId="20" fillId="0" borderId="0" xfId="0" applyFont="1" applyAlignment="1">
      <alignment/>
    </xf>
    <xf numFmtId="3" fontId="19" fillId="0" borderId="0" xfId="0" applyNumberFormat="1" applyFont="1" applyFill="1" applyAlignment="1">
      <alignment vertical="top"/>
    </xf>
    <xf numFmtId="164" fontId="19" fillId="0" borderId="0" xfId="0" applyNumberFormat="1" applyFont="1" applyAlignment="1">
      <alignment horizontal="right"/>
    </xf>
    <xf numFmtId="0" fontId="14" fillId="0" borderId="0" xfId="0" applyNumberFormat="1" applyFont="1" applyFill="1" applyAlignment="1">
      <alignment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NumberFormat="1" applyFont="1" applyFill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center" vertical="top"/>
    </xf>
    <xf numFmtId="3" fontId="14" fillId="0" borderId="10" xfId="0" applyNumberFormat="1" applyFont="1" applyBorder="1" applyAlignment="1">
      <alignment horizontal="center"/>
    </xf>
    <xf numFmtId="14" fontId="19" fillId="0" borderId="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wrapText="1"/>
    </xf>
    <xf numFmtId="0" fontId="19" fillId="0" borderId="10" xfId="0" applyNumberFormat="1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right" wrapText="1"/>
    </xf>
    <xf numFmtId="166" fontId="19" fillId="0" borderId="1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8" fillId="0" borderId="0" xfId="0" applyNumberFormat="1" applyFont="1" applyFill="1" applyBorder="1" applyAlignment="1">
      <alignment wrapText="1"/>
    </xf>
    <xf numFmtId="0" fontId="21" fillId="0" borderId="0" xfId="0" applyFont="1" applyBorder="1" applyAlignment="1">
      <alignment/>
    </xf>
    <xf numFmtId="4" fontId="18" fillId="0" borderId="0" xfId="0" applyNumberFormat="1" applyFont="1" applyFill="1" applyBorder="1" applyAlignment="1">
      <alignment/>
    </xf>
    <xf numFmtId="166" fontId="18" fillId="0" borderId="0" xfId="0" applyNumberFormat="1" applyFont="1" applyBorder="1" applyAlignment="1">
      <alignment horizontal="right"/>
    </xf>
    <xf numFmtId="0" fontId="14" fillId="0" borderId="0" xfId="0" applyNumberFormat="1" applyFont="1" applyFill="1" applyBorder="1" applyAlignment="1">
      <alignment wrapText="1"/>
    </xf>
    <xf numFmtId="164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20" fillId="0" borderId="10" xfId="0" applyFont="1" applyFill="1" applyBorder="1" applyAlignment="1">
      <alignment/>
    </xf>
    <xf numFmtId="2" fontId="20" fillId="0" borderId="0" xfId="0" applyNumberFormat="1" applyFont="1" applyAlignment="1">
      <alignment horizontal="left"/>
    </xf>
    <xf numFmtId="0" fontId="20" fillId="0" borderId="0" xfId="0" applyNumberFormat="1" applyFont="1" applyBorder="1" applyAlignment="1">
      <alignment horizontal="left" wrapText="1"/>
    </xf>
    <xf numFmtId="2" fontId="20" fillId="0" borderId="0" xfId="0" applyNumberFormat="1" applyFont="1" applyFill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2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20" fillId="0" borderId="10" xfId="0" applyNumberFormat="1" applyFont="1" applyFill="1" applyBorder="1" applyAlignment="1">
      <alignment/>
    </xf>
    <xf numFmtId="166" fontId="20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/>
    </xf>
    <xf numFmtId="3" fontId="20" fillId="0" borderId="10" xfId="0" applyNumberFormat="1" applyFont="1" applyBorder="1" applyAlignment="1">
      <alignment/>
    </xf>
    <xf numFmtId="3" fontId="19" fillId="0" borderId="10" xfId="0" applyNumberFormat="1" applyFont="1" applyFill="1" applyBorder="1" applyAlignment="1">
      <alignment wrapText="1"/>
    </xf>
    <xf numFmtId="166" fontId="12" fillId="0" borderId="10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wrapText="1"/>
    </xf>
    <xf numFmtId="3" fontId="61" fillId="33" borderId="10" xfId="0" applyNumberFormat="1" applyFont="1" applyFill="1" applyBorder="1" applyAlignment="1">
      <alignment horizontal="right"/>
    </xf>
    <xf numFmtId="3" fontId="61" fillId="33" borderId="10" xfId="0" applyNumberFormat="1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8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166" fontId="8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/>
    </xf>
    <xf numFmtId="2" fontId="42" fillId="0" borderId="0" xfId="0" applyNumberFormat="1" applyFont="1" applyAlignment="1">
      <alignment horizontal="left"/>
    </xf>
    <xf numFmtId="0" fontId="42" fillId="0" borderId="0" xfId="0" applyFont="1" applyAlignment="1">
      <alignment/>
    </xf>
    <xf numFmtId="3" fontId="20" fillId="0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="110" zoomScaleNormal="110" zoomScalePageLayoutView="0" workbookViewId="0" topLeftCell="A38">
      <selection activeCell="E60" sqref="E60"/>
    </sheetView>
  </sheetViews>
  <sheetFormatPr defaultColWidth="9.125" defaultRowHeight="12.75"/>
  <cols>
    <col min="1" max="1" width="3.125" style="65" customWidth="1"/>
    <col min="2" max="2" width="12.625" style="65" customWidth="1"/>
    <col min="3" max="3" width="17.375" style="65" customWidth="1"/>
    <col min="4" max="4" width="14.375" style="65" customWidth="1"/>
    <col min="5" max="7" width="10.00390625" style="65" customWidth="1"/>
    <col min="8" max="8" width="11.00390625" style="65" customWidth="1"/>
    <col min="9" max="9" width="10.375" style="95" customWidth="1"/>
    <col min="10" max="16384" width="9.125" style="65" customWidth="1"/>
  </cols>
  <sheetData>
    <row r="1" spans="1:8" ht="7.5">
      <c r="A1" s="62"/>
      <c r="B1" s="63"/>
      <c r="C1" s="64"/>
      <c r="D1" s="66"/>
      <c r="E1" s="67"/>
      <c r="F1" s="67"/>
      <c r="G1" s="67"/>
      <c r="H1" s="62" t="s">
        <v>26</v>
      </c>
    </row>
    <row r="2" spans="1:8" ht="11.25" customHeight="1">
      <c r="A2" s="62"/>
      <c r="B2" s="63"/>
      <c r="C2" s="64"/>
      <c r="D2" s="66"/>
      <c r="E2" s="67"/>
      <c r="F2" s="67"/>
      <c r="G2" s="67"/>
      <c r="H2" s="62" t="s">
        <v>32</v>
      </c>
    </row>
    <row r="3" spans="1:8" ht="7.5">
      <c r="A3" s="62"/>
      <c r="B3" s="63"/>
      <c r="C3" s="64"/>
      <c r="D3" s="66"/>
      <c r="E3" s="67"/>
      <c r="F3" s="67"/>
      <c r="G3" s="67"/>
      <c r="H3" s="62"/>
    </row>
    <row r="4" spans="1:8" ht="7.5">
      <c r="A4" s="62"/>
      <c r="B4" s="63"/>
      <c r="C4" s="64"/>
      <c r="D4" s="102"/>
      <c r="E4" s="102"/>
      <c r="F4" s="99"/>
      <c r="G4" s="99"/>
      <c r="H4" s="62"/>
    </row>
    <row r="5" spans="1:8" ht="7.5">
      <c r="A5" s="62"/>
      <c r="B5" s="63"/>
      <c r="C5" s="68"/>
      <c r="D5" s="102"/>
      <c r="E5" s="102"/>
      <c r="F5" s="99"/>
      <c r="G5" s="99"/>
      <c r="H5" s="62"/>
    </row>
    <row r="6" spans="1:8" ht="7.5">
      <c r="A6" s="62"/>
      <c r="B6" s="63"/>
      <c r="C6" s="64"/>
      <c r="D6" s="102"/>
      <c r="E6" s="102"/>
      <c r="F6" s="99"/>
      <c r="G6" s="99"/>
      <c r="H6" s="62"/>
    </row>
    <row r="7" spans="1:8" ht="7.5">
      <c r="A7" s="62"/>
      <c r="B7" s="103" t="s">
        <v>27</v>
      </c>
      <c r="C7" s="104"/>
      <c r="D7" s="104"/>
      <c r="E7" s="104"/>
      <c r="F7" s="98"/>
      <c r="G7" s="98"/>
      <c r="H7" s="62"/>
    </row>
    <row r="8" spans="1:8" ht="7.5">
      <c r="A8" s="62"/>
      <c r="B8" s="104" t="s">
        <v>33</v>
      </c>
      <c r="C8" s="104"/>
      <c r="D8" s="104"/>
      <c r="E8" s="104"/>
      <c r="F8" s="98"/>
      <c r="G8" s="98"/>
      <c r="H8" s="62"/>
    </row>
    <row r="9" spans="1:8" ht="7.5">
      <c r="A9" s="62"/>
      <c r="B9" s="103" t="s">
        <v>64</v>
      </c>
      <c r="C9" s="104"/>
      <c r="D9" s="104"/>
      <c r="E9" s="104"/>
      <c r="F9" s="98"/>
      <c r="G9" s="98"/>
      <c r="H9" s="62"/>
    </row>
    <row r="10" spans="1:8" ht="9.75" customHeight="1">
      <c r="A10" s="62"/>
      <c r="B10" s="63"/>
      <c r="C10" s="64"/>
      <c r="D10" s="66"/>
      <c r="E10" s="67"/>
      <c r="F10" s="67"/>
      <c r="G10" s="67"/>
      <c r="H10" s="62"/>
    </row>
    <row r="11" spans="1:8" ht="7.5">
      <c r="A11" s="62"/>
      <c r="B11" s="63"/>
      <c r="C11" s="64"/>
      <c r="D11" s="99"/>
      <c r="E11" s="67"/>
      <c r="F11" s="67"/>
      <c r="G11" s="67"/>
      <c r="H11" s="62"/>
    </row>
    <row r="12" spans="1:9" ht="75" customHeight="1">
      <c r="A12" s="69"/>
      <c r="B12" s="70" t="s">
        <v>0</v>
      </c>
      <c r="C12" s="71" t="s">
        <v>24</v>
      </c>
      <c r="D12" s="72" t="s">
        <v>1</v>
      </c>
      <c r="E12" s="61" t="s">
        <v>25</v>
      </c>
      <c r="F12" s="61" t="s">
        <v>79</v>
      </c>
      <c r="G12" s="61" t="s">
        <v>76</v>
      </c>
      <c r="H12" s="70" t="s">
        <v>77</v>
      </c>
      <c r="I12" s="96" t="s">
        <v>62</v>
      </c>
    </row>
    <row r="13" spans="1:8" ht="7.5">
      <c r="A13" s="73"/>
      <c r="B13" s="74">
        <v>1</v>
      </c>
      <c r="C13" s="75">
        <v>2</v>
      </c>
      <c r="D13" s="76">
        <v>6</v>
      </c>
      <c r="E13" s="77">
        <v>7</v>
      </c>
      <c r="F13" s="77"/>
      <c r="G13" s="77"/>
      <c r="H13" s="74">
        <v>8</v>
      </c>
    </row>
    <row r="14" spans="1:9" s="83" customFormat="1" ht="12.75">
      <c r="A14" s="78"/>
      <c r="B14" s="79">
        <v>1</v>
      </c>
      <c r="C14" s="80" t="s">
        <v>28</v>
      </c>
      <c r="D14" s="81" t="s">
        <v>30</v>
      </c>
      <c r="E14" s="114">
        <f>I14*100/D47</f>
        <v>2.013786198364304</v>
      </c>
      <c r="F14" s="115">
        <f>I14/245*3</f>
        <v>2546.819869469388</v>
      </c>
      <c r="G14" s="115">
        <f>I14/245*5</f>
        <v>4244.69978244898</v>
      </c>
      <c r="H14" s="116">
        <f>I14/2450*7</f>
        <v>594.257969542857</v>
      </c>
      <c r="I14" s="97">
        <f>81309.73*2.558</f>
        <v>207990.28934</v>
      </c>
    </row>
    <row r="15" spans="1:9" s="83" customFormat="1" ht="16.5">
      <c r="A15" s="78"/>
      <c r="B15" s="79">
        <v>2</v>
      </c>
      <c r="C15" s="80" t="s">
        <v>31</v>
      </c>
      <c r="D15" s="81" t="s">
        <v>67</v>
      </c>
      <c r="E15" s="114">
        <f>I15*100/D47</f>
        <v>8.389236332249318</v>
      </c>
      <c r="F15" s="115">
        <f>I15/245*3</f>
        <v>10609.802469597551</v>
      </c>
      <c r="G15" s="115">
        <f>I15/245*5</f>
        <v>17683.00411599592</v>
      </c>
      <c r="H15" s="116">
        <f>I15/2450*7</f>
        <v>2475.6205762394284</v>
      </c>
      <c r="I15" s="97">
        <f>16.98*0.32931+866461.61</f>
        <v>866467.2016838</v>
      </c>
    </row>
    <row r="16" spans="1:9" s="83" customFormat="1" ht="12.75">
      <c r="A16" s="78"/>
      <c r="B16" s="79">
        <v>3</v>
      </c>
      <c r="C16" s="80" t="s">
        <v>29</v>
      </c>
      <c r="D16" s="81">
        <v>6428.43</v>
      </c>
      <c r="E16" s="114">
        <f>D16*100/D47</f>
        <v>0.06224080774265941</v>
      </c>
      <c r="F16" s="115">
        <f>D16/245*3</f>
        <v>78.7154693877551</v>
      </c>
      <c r="G16" s="115">
        <f>D16/245*5</f>
        <v>131.19244897959186</v>
      </c>
      <c r="H16" s="116">
        <f>D16/2450*7</f>
        <v>18.366942857142856</v>
      </c>
      <c r="I16" s="97"/>
    </row>
    <row r="17" spans="1:9" s="83" customFormat="1" ht="15">
      <c r="A17" s="78"/>
      <c r="B17" s="79">
        <v>4</v>
      </c>
      <c r="C17" s="80" t="s">
        <v>38</v>
      </c>
      <c r="D17" s="81">
        <v>256.91</v>
      </c>
      <c r="E17" s="114">
        <f>D17*100/D47</f>
        <v>0.0024874325328527545</v>
      </c>
      <c r="F17" s="115">
        <f>D17/245*3</f>
        <v>3.1458367346938783</v>
      </c>
      <c r="G17" s="115">
        <f>D17/245*5</f>
        <v>5.2430612244897965</v>
      </c>
      <c r="H17" s="116">
        <f>D17/245*7</f>
        <v>7.340285714285716</v>
      </c>
      <c r="I17" s="97"/>
    </row>
    <row r="18" spans="1:9" s="83" customFormat="1" ht="23.25">
      <c r="A18" s="78"/>
      <c r="B18" s="79">
        <v>5</v>
      </c>
      <c r="C18" s="80" t="s">
        <v>39</v>
      </c>
      <c r="D18" s="81">
        <v>10559.71</v>
      </c>
      <c r="E18" s="114">
        <f>D18*100/D47</f>
        <v>0.10224034172079932</v>
      </c>
      <c r="F18" s="115">
        <f>D18/245*3</f>
        <v>129.3025714285714</v>
      </c>
      <c r="G18" s="115">
        <f>D18/245*5</f>
        <v>215.5042857142857</v>
      </c>
      <c r="H18" s="116">
        <f>D18/245*7</f>
        <v>301.70599999999996</v>
      </c>
      <c r="I18" s="97"/>
    </row>
    <row r="19" spans="1:9" s="83" customFormat="1" ht="23.25">
      <c r="A19" s="78"/>
      <c r="B19" s="79">
        <v>6</v>
      </c>
      <c r="C19" s="80" t="s">
        <v>40</v>
      </c>
      <c r="D19" s="81">
        <v>91128.67</v>
      </c>
      <c r="E19" s="114">
        <f>D19*100/D47</f>
        <v>0.8823183933424265</v>
      </c>
      <c r="F19" s="115">
        <f>D19/245*3</f>
        <v>1115.8612653061225</v>
      </c>
      <c r="G19" s="115">
        <f>D19/245*5</f>
        <v>1859.768775510204</v>
      </c>
      <c r="H19" s="116">
        <f>D19/245*7</f>
        <v>2603.6762857142858</v>
      </c>
      <c r="I19" s="97"/>
    </row>
    <row r="20" spans="1:9" s="83" customFormat="1" ht="12.75">
      <c r="A20" s="78"/>
      <c r="B20" s="79">
        <v>7</v>
      </c>
      <c r="C20" s="80" t="s">
        <v>41</v>
      </c>
      <c r="D20" s="81" t="s">
        <v>61</v>
      </c>
      <c r="E20" s="114">
        <f>I20*100/D47</f>
        <v>0.01609845499347738</v>
      </c>
      <c r="F20" s="115">
        <f>I20/245*3</f>
        <v>20.359591836734694</v>
      </c>
      <c r="G20" s="115">
        <f>I20/245*5</f>
        <v>33.932653061224485</v>
      </c>
      <c r="H20" s="116">
        <f>I20/245*7</f>
        <v>47.505714285714284</v>
      </c>
      <c r="I20" s="97">
        <f>650*2.558</f>
        <v>1662.6999999999998</v>
      </c>
    </row>
    <row r="21" spans="1:9" s="83" customFormat="1" ht="12.75">
      <c r="A21" s="78"/>
      <c r="B21" s="79">
        <v>8</v>
      </c>
      <c r="C21" s="80" t="s">
        <v>42</v>
      </c>
      <c r="D21" s="81" t="s">
        <v>63</v>
      </c>
      <c r="E21" s="114">
        <f>I21*100/D47</f>
        <v>0.2800417883474584</v>
      </c>
      <c r="F21" s="115">
        <f>I21/245*3</f>
        <v>354.1666893061224</v>
      </c>
      <c r="G21" s="115">
        <f>I21/245*5</f>
        <v>590.277815510204</v>
      </c>
      <c r="H21" s="116">
        <f>I21/245*7</f>
        <v>826.3889417142857</v>
      </c>
      <c r="I21" s="97">
        <f>11307.12*2.558</f>
        <v>28923.61296</v>
      </c>
    </row>
    <row r="22" spans="1:9" s="83" customFormat="1" ht="12.75">
      <c r="A22" s="78"/>
      <c r="B22" s="79">
        <v>9</v>
      </c>
      <c r="C22" s="80" t="s">
        <v>43</v>
      </c>
      <c r="D22" s="81" t="s">
        <v>44</v>
      </c>
      <c r="E22" s="114">
        <f>I22*100/D47</f>
        <v>0.27329280671066297</v>
      </c>
      <c r="F22" s="115">
        <f>I22/245*3</f>
        <v>345.63130429591837</v>
      </c>
      <c r="G22" s="115">
        <f>I22/245*5</f>
        <v>576.0521738265306</v>
      </c>
      <c r="H22" s="116">
        <f>I22/245*7</f>
        <v>806.4730433571428</v>
      </c>
      <c r="I22" s="97">
        <f>873427.5*0.032317</f>
        <v>28226.556517499997</v>
      </c>
    </row>
    <row r="23" spans="1:9" s="83" customFormat="1" ht="12.75">
      <c r="A23" s="78"/>
      <c r="B23" s="79">
        <v>10</v>
      </c>
      <c r="C23" s="80" t="s">
        <v>45</v>
      </c>
      <c r="D23" s="81">
        <v>728.35</v>
      </c>
      <c r="E23" s="114">
        <f>D23*100/D47</f>
        <v>0.007051969504119355</v>
      </c>
      <c r="F23" s="115">
        <f>D23/245*3</f>
        <v>8.918571428571429</v>
      </c>
      <c r="G23" s="115">
        <f>D23/245*5</f>
        <v>14.864285714285714</v>
      </c>
      <c r="H23" s="116">
        <f>D23/245*7</f>
        <v>20.81</v>
      </c>
      <c r="I23" s="97"/>
    </row>
    <row r="24" spans="1:9" s="83" customFormat="1" ht="12.75">
      <c r="A24" s="78"/>
      <c r="B24" s="79">
        <v>11</v>
      </c>
      <c r="C24" s="80" t="s">
        <v>46</v>
      </c>
      <c r="D24" s="81">
        <v>114.06</v>
      </c>
      <c r="E24" s="114">
        <f>D24*100/D47</f>
        <v>0.0011043422003704998</v>
      </c>
      <c r="F24" s="117"/>
      <c r="G24" s="117"/>
      <c r="H24" s="118"/>
      <c r="I24" s="97"/>
    </row>
    <row r="25" spans="1:9" s="83" customFormat="1" ht="12.75">
      <c r="A25" s="78"/>
      <c r="B25" s="79">
        <v>12</v>
      </c>
      <c r="C25" s="80" t="s">
        <v>47</v>
      </c>
      <c r="D25" s="81">
        <v>821.4</v>
      </c>
      <c r="E25" s="114">
        <f>D25*100/D47</f>
        <v>0.007952890438228376</v>
      </c>
      <c r="F25" s="117"/>
      <c r="G25" s="117"/>
      <c r="H25" s="118"/>
      <c r="I25" s="97"/>
    </row>
    <row r="26" spans="1:9" s="83" customFormat="1" ht="15">
      <c r="A26" s="78"/>
      <c r="B26" s="79">
        <v>13</v>
      </c>
      <c r="C26" s="80" t="s">
        <v>48</v>
      </c>
      <c r="D26" s="81">
        <v>22010.6</v>
      </c>
      <c r="E26" s="114">
        <f>D26*100/D47</f>
        <v>0.21310919196453554</v>
      </c>
      <c r="F26" s="117"/>
      <c r="G26" s="117"/>
      <c r="H26" s="118"/>
      <c r="I26" s="97"/>
    </row>
    <row r="27" spans="1:9" s="83" customFormat="1" ht="12.75">
      <c r="A27" s="78"/>
      <c r="B27" s="79">
        <v>14</v>
      </c>
      <c r="C27" s="80" t="s">
        <v>49</v>
      </c>
      <c r="D27" s="81">
        <v>797.89</v>
      </c>
      <c r="E27" s="114">
        <f>D27*100/D47</f>
        <v>0.0077252638808839045</v>
      </c>
      <c r="F27" s="117"/>
      <c r="G27" s="117"/>
      <c r="H27" s="118"/>
      <c r="I27" s="97"/>
    </row>
    <row r="28" spans="1:9" s="83" customFormat="1" ht="12.75">
      <c r="A28" s="78"/>
      <c r="B28" s="79">
        <v>15</v>
      </c>
      <c r="C28" s="80" t="s">
        <v>50</v>
      </c>
      <c r="D28" s="81">
        <v>586.77</v>
      </c>
      <c r="E28" s="114">
        <f>D28*100/D47</f>
        <v>0.005681175459507261</v>
      </c>
      <c r="F28" s="117"/>
      <c r="G28" s="117"/>
      <c r="H28" s="118"/>
      <c r="I28" s="97"/>
    </row>
    <row r="29" spans="1:9" s="83" customFormat="1" ht="12.75">
      <c r="A29" s="78"/>
      <c r="B29" s="79">
        <v>16</v>
      </c>
      <c r="C29" s="80" t="s">
        <v>51</v>
      </c>
      <c r="D29" s="81">
        <v>10808.17</v>
      </c>
      <c r="E29" s="114">
        <f>D29*100/D47</f>
        <v>0.10464596036979155</v>
      </c>
      <c r="F29" s="117"/>
      <c r="G29" s="117"/>
      <c r="H29" s="118"/>
      <c r="I29" s="97"/>
    </row>
    <row r="30" spans="1:9" s="83" customFormat="1" ht="12.75">
      <c r="A30" s="78"/>
      <c r="B30" s="79">
        <v>17</v>
      </c>
      <c r="C30" s="80" t="s">
        <v>52</v>
      </c>
      <c r="D30" s="81">
        <v>2029.75</v>
      </c>
      <c r="E30" s="114">
        <f>D30*100/D47</f>
        <v>0.0196522758302825</v>
      </c>
      <c r="F30" s="117"/>
      <c r="G30" s="117"/>
      <c r="H30" s="118"/>
      <c r="I30" s="97"/>
    </row>
    <row r="31" spans="1:9" s="83" customFormat="1" ht="12.75">
      <c r="A31" s="78"/>
      <c r="B31" s="79">
        <v>18</v>
      </c>
      <c r="C31" s="80" t="s">
        <v>53</v>
      </c>
      <c r="D31" s="81">
        <v>423.61</v>
      </c>
      <c r="E31" s="114">
        <f>D31*100/D47</f>
        <v>0.004101441342266767</v>
      </c>
      <c r="F31" s="117"/>
      <c r="G31" s="117"/>
      <c r="H31" s="118"/>
      <c r="I31" s="97"/>
    </row>
    <row r="32" spans="1:9" s="83" customFormat="1" ht="12.75">
      <c r="A32" s="78"/>
      <c r="B32" s="79">
        <v>19</v>
      </c>
      <c r="C32" s="80" t="s">
        <v>54</v>
      </c>
      <c r="D32" s="81">
        <v>3187.96</v>
      </c>
      <c r="E32" s="114">
        <f>D32*100/D47</f>
        <v>0.030866199904376106</v>
      </c>
      <c r="F32" s="117"/>
      <c r="G32" s="117"/>
      <c r="H32" s="118"/>
      <c r="I32" s="97"/>
    </row>
    <row r="33" spans="1:9" s="83" customFormat="1" ht="12.75">
      <c r="A33" s="78"/>
      <c r="B33" s="79">
        <v>20</v>
      </c>
      <c r="C33" s="80" t="s">
        <v>55</v>
      </c>
      <c r="D33" s="81">
        <v>3731.15</v>
      </c>
      <c r="E33" s="114">
        <f>D33*100/D47</f>
        <v>0.03612542872972462</v>
      </c>
      <c r="F33" s="117"/>
      <c r="G33" s="117"/>
      <c r="H33" s="118"/>
      <c r="I33" s="97"/>
    </row>
    <row r="34" spans="1:9" s="83" customFormat="1" ht="12.75">
      <c r="A34" s="78"/>
      <c r="B34" s="79">
        <v>21</v>
      </c>
      <c r="C34" s="80" t="s">
        <v>56</v>
      </c>
      <c r="D34" s="81">
        <v>462.39</v>
      </c>
      <c r="E34" s="114">
        <f>D34*100/D47</f>
        <v>0.0044769138175461635</v>
      </c>
      <c r="F34" s="117"/>
      <c r="G34" s="117"/>
      <c r="H34" s="118"/>
      <c r="I34" s="97"/>
    </row>
    <row r="35" spans="1:9" s="83" customFormat="1" ht="12.75">
      <c r="A35" s="78"/>
      <c r="B35" s="79">
        <v>22</v>
      </c>
      <c r="C35" s="80" t="s">
        <v>57</v>
      </c>
      <c r="D35" s="81">
        <v>9926.92</v>
      </c>
      <c r="E35" s="114">
        <f>D35*100/D47</f>
        <v>0.09611359526303631</v>
      </c>
      <c r="F35" s="117"/>
      <c r="G35" s="117"/>
      <c r="H35" s="118"/>
      <c r="I35" s="97"/>
    </row>
    <row r="36" spans="1:9" s="83" customFormat="1" ht="12.75">
      <c r="A36" s="78"/>
      <c r="B36" s="79">
        <v>23</v>
      </c>
      <c r="C36" s="80" t="s">
        <v>58</v>
      </c>
      <c r="D36" s="81">
        <v>532.17</v>
      </c>
      <c r="E36" s="114">
        <f>D36*100/D47</f>
        <v>0.00515253190225468</v>
      </c>
      <c r="F36" s="117"/>
      <c r="G36" s="117"/>
      <c r="H36" s="118"/>
      <c r="I36" s="97"/>
    </row>
    <row r="37" spans="1:9" s="83" customFormat="1" ht="12.75">
      <c r="A37" s="78"/>
      <c r="B37" s="79">
        <v>24</v>
      </c>
      <c r="C37" s="80" t="s">
        <v>59</v>
      </c>
      <c r="D37" s="81">
        <v>436.41</v>
      </c>
      <c r="E37" s="114">
        <f>D37*100/D47</f>
        <v>0.0042253724326116945</v>
      </c>
      <c r="F37" s="117"/>
      <c r="G37" s="117"/>
      <c r="H37" s="118"/>
      <c r="I37" s="97"/>
    </row>
    <row r="38" spans="1:9" s="83" customFormat="1" ht="12.75">
      <c r="A38" s="78"/>
      <c r="B38" s="79">
        <v>25</v>
      </c>
      <c r="C38" s="80" t="s">
        <v>60</v>
      </c>
      <c r="D38" s="81">
        <v>30.96</v>
      </c>
      <c r="E38" s="114">
        <f>D38*100/D47</f>
        <v>0.0002997583247717927</v>
      </c>
      <c r="F38" s="117"/>
      <c r="G38" s="117"/>
      <c r="H38" s="118"/>
      <c r="I38" s="97"/>
    </row>
    <row r="39" spans="1:9" s="83" customFormat="1" ht="15">
      <c r="A39" s="78"/>
      <c r="B39" s="79">
        <v>26</v>
      </c>
      <c r="C39" s="80" t="s">
        <v>65</v>
      </c>
      <c r="D39" s="81" t="s">
        <v>66</v>
      </c>
      <c r="E39" s="114">
        <f>I39*100/D47</f>
        <v>0.051965661677928626</v>
      </c>
      <c r="F39" s="115">
        <f>I39/245*3</f>
        <v>65.72057142857143</v>
      </c>
      <c r="G39" s="115">
        <f>I39/245*5</f>
        <v>109.53428571428573</v>
      </c>
      <c r="H39" s="116">
        <f>I39/245*7</f>
        <v>153.348</v>
      </c>
      <c r="I39" s="97">
        <f>2885.92+970*2.558</f>
        <v>5367.18</v>
      </c>
    </row>
    <row r="40" spans="1:9" s="83" customFormat="1" ht="16.5">
      <c r="A40" s="78"/>
      <c r="B40" s="79">
        <v>27</v>
      </c>
      <c r="C40" s="80" t="s">
        <v>68</v>
      </c>
      <c r="D40" s="81" t="s">
        <v>69</v>
      </c>
      <c r="E40" s="114">
        <f>I40*100/D47</f>
        <v>75.42055865559459</v>
      </c>
      <c r="F40" s="115">
        <f>I40/245*3</f>
        <v>95383.79869053062</v>
      </c>
      <c r="G40" s="115">
        <f>I40/245*5</f>
        <v>158972.99781755102</v>
      </c>
      <c r="H40" s="116">
        <f>I40/245*7</f>
        <v>222562.19694457142</v>
      </c>
      <c r="I40" s="97">
        <f>2874.03+3044098.07*2.558</f>
        <v>7789676.89306</v>
      </c>
    </row>
    <row r="41" spans="1:9" s="83" customFormat="1" ht="23.25">
      <c r="A41" s="78"/>
      <c r="B41" s="79">
        <v>28</v>
      </c>
      <c r="C41" s="80" t="s">
        <v>70</v>
      </c>
      <c r="D41" s="81">
        <v>5286.46</v>
      </c>
      <c r="E41" s="114">
        <f>D41*100/D47</f>
        <v>0.05118412123944093</v>
      </c>
      <c r="F41" s="115">
        <f>D41/245*3</f>
        <v>64.73216326530613</v>
      </c>
      <c r="G41" s="115">
        <f>D41/245*5</f>
        <v>107.8869387755102</v>
      </c>
      <c r="H41" s="116">
        <f>D41/245*7</f>
        <v>151.04171428571428</v>
      </c>
      <c r="I41" s="97"/>
    </row>
    <row r="42" spans="1:9" s="83" customFormat="1" ht="12.75">
      <c r="A42" s="78"/>
      <c r="B42" s="79">
        <v>29</v>
      </c>
      <c r="C42" s="80" t="s">
        <v>71</v>
      </c>
      <c r="D42" s="81">
        <v>432507.85</v>
      </c>
      <c r="E42" s="114">
        <f>D42*100/D47</f>
        <v>4.187591361971893</v>
      </c>
      <c r="F42" s="115">
        <f>D42/245*3</f>
        <v>5296.014489795918</v>
      </c>
      <c r="G42" s="115">
        <f>D42/245*5</f>
        <v>8826.69081632653</v>
      </c>
      <c r="H42" s="116">
        <f>D42/245*7</f>
        <v>12357.367142857143</v>
      </c>
      <c r="I42" s="97"/>
    </row>
    <row r="43" spans="1:9" s="83" customFormat="1" ht="30.75">
      <c r="A43" s="78"/>
      <c r="B43" s="79">
        <v>30</v>
      </c>
      <c r="C43" s="80" t="s">
        <v>72</v>
      </c>
      <c r="D43" s="81" t="s">
        <v>73</v>
      </c>
      <c r="E43" s="114">
        <f>I43*100/D47</f>
        <v>0.3422930277960053</v>
      </c>
      <c r="F43" s="115">
        <f>I43/245*3</f>
        <v>432.89535159183674</v>
      </c>
      <c r="G43" s="115">
        <f>I43/245*5</f>
        <v>721.4922526530613</v>
      </c>
      <c r="H43" s="116">
        <f>I43/245*7</f>
        <v>1010.0891537142858</v>
      </c>
      <c r="I43" s="97">
        <f>13820.61*2.558</f>
        <v>35353.12038</v>
      </c>
    </row>
    <row r="44" spans="1:9" s="83" customFormat="1" ht="16.5">
      <c r="A44" s="78"/>
      <c r="B44" s="79"/>
      <c r="C44" s="80" t="s">
        <v>74</v>
      </c>
      <c r="D44" s="81" t="s">
        <v>75</v>
      </c>
      <c r="E44" s="114">
        <f>I44*100/D47</f>
        <v>7.376380304351867</v>
      </c>
      <c r="F44" s="115">
        <f>I44/245*3</f>
        <v>9328.851264918367</v>
      </c>
      <c r="G44" s="115">
        <f>I44/245*5</f>
        <v>15548.085441530611</v>
      </c>
      <c r="H44" s="116">
        <f>I44/245*7</f>
        <v>21767.319618142858</v>
      </c>
      <c r="I44" s="97">
        <f>296220*2.558+127655/100*3.2317</f>
        <v>761856.1866349999</v>
      </c>
    </row>
    <row r="45" spans="1:9" s="83" customFormat="1" ht="11.25" customHeight="1">
      <c r="A45" s="78"/>
      <c r="B45" s="79"/>
      <c r="C45" s="80"/>
      <c r="D45" s="81"/>
      <c r="E45" s="82"/>
      <c r="F45" s="111"/>
      <c r="G45" s="111"/>
      <c r="H45" s="113"/>
      <c r="I45" s="97"/>
    </row>
    <row r="46" spans="2:8" ht="7.5">
      <c r="B46" s="84"/>
      <c r="C46" s="84"/>
      <c r="D46" s="84"/>
      <c r="E46" s="84"/>
      <c r="F46" s="112"/>
      <c r="G46" s="112"/>
      <c r="H46" s="112"/>
    </row>
    <row r="47" spans="1:9" s="126" customFormat="1" ht="13.5">
      <c r="A47" s="119"/>
      <c r="B47" s="120"/>
      <c r="C47" s="121" t="s">
        <v>4</v>
      </c>
      <c r="D47" s="122">
        <f>I43+D42+D41+I40+I39+D38+D37+D36+D35+D34+D33+D32+D31+D30+D29+D28+D27+D26+D25+D24+D23+I22+I21+I20+D19+D18+D17+D16+I15+I14+I44</f>
        <v>10328320.3305763</v>
      </c>
      <c r="E47" s="123">
        <f>SUM(E14:E46)</f>
        <v>100</v>
      </c>
      <c r="F47" s="123"/>
      <c r="G47" s="123"/>
      <c r="H47" s="124"/>
      <c r="I47" s="125"/>
    </row>
    <row r="48" spans="1:8" ht="7.5">
      <c r="A48" s="85"/>
      <c r="B48" s="86"/>
      <c r="C48" s="87"/>
      <c r="D48" s="89"/>
      <c r="E48" s="90"/>
      <c r="F48" s="90"/>
      <c r="G48" s="90"/>
      <c r="H48" s="88"/>
    </row>
    <row r="49" spans="2:8" ht="7.5">
      <c r="B49" s="60"/>
      <c r="C49" s="91"/>
      <c r="D49" s="60"/>
      <c r="E49" s="92"/>
      <c r="F49" s="92"/>
      <c r="G49" s="92"/>
      <c r="H49" s="93"/>
    </row>
    <row r="50" spans="2:8" ht="7.5">
      <c r="B50" s="101"/>
      <c r="C50" s="101"/>
      <c r="D50" s="101"/>
      <c r="E50" s="101"/>
      <c r="F50" s="101"/>
      <c r="G50" s="101"/>
      <c r="H50" s="101"/>
    </row>
    <row r="51" spans="2:8" ht="7.5">
      <c r="B51" s="60"/>
      <c r="C51" s="60"/>
      <c r="D51" s="60"/>
      <c r="E51" s="60"/>
      <c r="F51" s="60"/>
      <c r="G51" s="60"/>
      <c r="H51" s="60"/>
    </row>
    <row r="52" spans="2:8" ht="7.5">
      <c r="B52" s="60"/>
      <c r="C52" s="60"/>
      <c r="D52" s="60"/>
      <c r="E52" s="60"/>
      <c r="F52" s="60"/>
      <c r="G52" s="60"/>
      <c r="H52" s="60"/>
    </row>
    <row r="53" spans="2:8" ht="7.5">
      <c r="B53" s="60"/>
      <c r="C53" s="60"/>
      <c r="D53" s="60"/>
      <c r="E53" s="60"/>
      <c r="F53" s="60"/>
      <c r="G53" s="60"/>
      <c r="H53" s="60"/>
    </row>
    <row r="54" spans="2:8" ht="7.5">
      <c r="B54" s="60"/>
      <c r="C54" s="60"/>
      <c r="D54" s="60"/>
      <c r="E54" s="60"/>
      <c r="F54" s="60"/>
      <c r="G54" s="60"/>
      <c r="H54" s="60"/>
    </row>
    <row r="55" spans="2:8" ht="7.5">
      <c r="B55" s="60"/>
      <c r="C55" s="83"/>
      <c r="D55" s="83"/>
      <c r="E55" s="83"/>
      <c r="F55" s="83"/>
      <c r="G55" s="60"/>
      <c r="H55" s="60"/>
    </row>
    <row r="56" spans="2:8" ht="7.5">
      <c r="B56" s="60"/>
      <c r="C56" s="83" t="s">
        <v>78</v>
      </c>
      <c r="D56" s="83"/>
      <c r="E56" s="83"/>
      <c r="F56" s="83"/>
      <c r="G56" s="60"/>
      <c r="H56" s="60"/>
    </row>
    <row r="57" spans="2:8" ht="7.5">
      <c r="B57" s="60"/>
      <c r="C57" s="83"/>
      <c r="D57" s="83"/>
      <c r="E57" s="83"/>
      <c r="F57" s="83"/>
      <c r="G57" s="60"/>
      <c r="H57" s="60"/>
    </row>
    <row r="58" spans="2:8" ht="7.5">
      <c r="B58" s="60"/>
      <c r="C58" s="108">
        <f>D24+D25+D26+D27+D28+D29+D30+D31+D32+D33+D34+D35+D36+D37+D38</f>
        <v>55900.21</v>
      </c>
      <c r="D58" s="109">
        <f>C58*100/D47</f>
        <v>0.5412323418601878</v>
      </c>
      <c r="E58" s="83"/>
      <c r="F58" s="83"/>
      <c r="G58" s="60"/>
      <c r="H58" s="60"/>
    </row>
    <row r="59" spans="2:8" ht="7.5">
      <c r="B59" s="60"/>
      <c r="C59" s="94"/>
      <c r="D59" s="94"/>
      <c r="E59" s="83"/>
      <c r="F59" s="83"/>
      <c r="G59" s="60"/>
      <c r="H59" s="60"/>
    </row>
    <row r="60" spans="2:8" ht="7.5">
      <c r="B60" s="60"/>
      <c r="C60" s="110">
        <f>C58/245*5</f>
        <v>1140.8206122448978</v>
      </c>
      <c r="D60" s="110">
        <f>C58/245*7</f>
        <v>1597.1488571428572</v>
      </c>
      <c r="E60" s="127">
        <f>C58/245*3</f>
        <v>684.4923673469387</v>
      </c>
      <c r="F60" s="83"/>
      <c r="G60" s="60"/>
      <c r="H60" s="60"/>
    </row>
    <row r="61" spans="2:8" ht="7.5">
      <c r="B61" s="60"/>
      <c r="C61" s="109"/>
      <c r="D61" s="109"/>
      <c r="E61" s="83"/>
      <c r="F61" s="83"/>
      <c r="G61" s="60"/>
      <c r="H61" s="60"/>
    </row>
    <row r="62" spans="2:8" ht="7.5">
      <c r="B62" s="60"/>
      <c r="C62" s="83"/>
      <c r="D62" s="83"/>
      <c r="E62" s="83"/>
      <c r="F62" s="83"/>
      <c r="G62" s="60"/>
      <c r="H62" s="60"/>
    </row>
    <row r="63" spans="2:8" ht="7.5">
      <c r="B63" s="60"/>
      <c r="C63" s="83"/>
      <c r="D63" s="83"/>
      <c r="E63" s="83"/>
      <c r="F63" s="83"/>
      <c r="G63" s="60"/>
      <c r="H63" s="60"/>
    </row>
    <row r="64" spans="2:8" ht="7.5">
      <c r="B64" s="60"/>
      <c r="C64" s="60"/>
      <c r="D64" s="60"/>
      <c r="E64" s="60"/>
      <c r="F64" s="60"/>
      <c r="G64" s="60"/>
      <c r="H64" s="60"/>
    </row>
    <row r="66" ht="8.25" customHeight="1"/>
    <row r="67" ht="7.5" customHeight="1">
      <c r="C67" s="65" t="s">
        <v>34</v>
      </c>
    </row>
    <row r="68" ht="7.5">
      <c r="C68" s="65" t="s">
        <v>35</v>
      </c>
    </row>
    <row r="69" spans="3:7" ht="28.5" customHeight="1">
      <c r="C69" s="65" t="s">
        <v>36</v>
      </c>
      <c r="G69" s="65" t="s">
        <v>37</v>
      </c>
    </row>
    <row r="70" spans="1:9" s="100" customFormat="1" ht="47.25" customHeight="1">
      <c r="A70" s="65"/>
      <c r="B70" s="65"/>
      <c r="C70" s="65"/>
      <c r="D70" s="65"/>
      <c r="E70" s="65"/>
      <c r="F70" s="65"/>
      <c r="G70" s="65"/>
      <c r="H70" s="65"/>
      <c r="I70" s="95"/>
    </row>
    <row r="72" ht="22.5" customHeight="1"/>
    <row r="73" ht="17.25" customHeight="1"/>
    <row r="74" ht="15" customHeight="1"/>
    <row r="75" ht="16.5" customHeight="1"/>
    <row r="76" ht="15" customHeight="1"/>
    <row r="77" ht="15.7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4.25" customHeight="1"/>
    <row r="87" ht="15" customHeight="1"/>
    <row r="88" ht="17.25" customHeight="1"/>
    <row r="89" ht="9.75" customHeight="1"/>
    <row r="91" spans="1:9" s="83" customFormat="1" ht="13.5" customHeight="1">
      <c r="A91" s="65"/>
      <c r="B91" s="65"/>
      <c r="C91" s="65"/>
      <c r="D91" s="65"/>
      <c r="E91" s="65"/>
      <c r="F91" s="65"/>
      <c r="G91" s="65"/>
      <c r="H91" s="65"/>
      <c r="I91" s="95"/>
    </row>
    <row r="95" ht="12" customHeight="1"/>
    <row r="96" ht="9.75" customHeight="1"/>
    <row r="97" spans="1:9" s="100" customFormat="1" ht="45" customHeight="1">
      <c r="A97" s="65"/>
      <c r="B97" s="65"/>
      <c r="C97" s="65"/>
      <c r="D97" s="65"/>
      <c r="E97" s="65"/>
      <c r="F97" s="65"/>
      <c r="G97" s="65"/>
      <c r="H97" s="65"/>
      <c r="I97" s="95"/>
    </row>
    <row r="99" ht="15.75" customHeight="1"/>
    <row r="100" ht="38.25" customHeight="1"/>
    <row r="103" ht="11.25" customHeight="1"/>
    <row r="104" ht="11.25" customHeight="1"/>
    <row r="105" spans="1:9" s="100" customFormat="1" ht="43.5" customHeight="1">
      <c r="A105" s="65"/>
      <c r="B105" s="65"/>
      <c r="C105" s="65"/>
      <c r="D105" s="65"/>
      <c r="E105" s="65"/>
      <c r="F105" s="65"/>
      <c r="G105" s="65"/>
      <c r="H105" s="65"/>
      <c r="I105" s="95"/>
    </row>
    <row r="106" ht="13.5" customHeight="1"/>
    <row r="107" ht="10.5" customHeight="1"/>
    <row r="108" ht="17.25" customHeight="1"/>
    <row r="109" ht="24" customHeight="1"/>
    <row r="110" ht="15" customHeight="1"/>
    <row r="111" ht="19.5" customHeight="1"/>
    <row r="112" ht="19.5" customHeight="1"/>
    <row r="113" ht="20.25" customHeight="1"/>
    <row r="114" ht="39.75" customHeight="1"/>
    <row r="115" ht="32.25" customHeight="1"/>
    <row r="116" ht="33" customHeight="1"/>
    <row r="117" ht="20.25" customHeight="1"/>
    <row r="118" ht="37.5" customHeight="1"/>
    <row r="119" ht="45.75" customHeight="1"/>
    <row r="121" ht="10.5" customHeight="1"/>
    <row r="122" ht="13.5" customHeight="1"/>
    <row r="123" spans="1:9" s="83" customFormat="1" ht="12.75" customHeight="1">
      <c r="A123" s="65"/>
      <c r="B123" s="65"/>
      <c r="C123" s="65"/>
      <c r="D123" s="65"/>
      <c r="E123" s="65"/>
      <c r="F123" s="65"/>
      <c r="G123" s="65"/>
      <c r="H123" s="65"/>
      <c r="I123" s="95"/>
    </row>
    <row r="124" spans="1:9" s="100" customFormat="1" ht="47.25" customHeight="1">
      <c r="A124" s="65"/>
      <c r="B124" s="65"/>
      <c r="C124" s="65"/>
      <c r="D124" s="65"/>
      <c r="E124" s="65"/>
      <c r="F124" s="65"/>
      <c r="G124" s="65"/>
      <c r="H124" s="65"/>
      <c r="I124" s="95"/>
    </row>
    <row r="126" ht="18" customHeight="1"/>
    <row r="127" ht="50.25" customHeight="1"/>
    <row r="128" ht="27.75" customHeight="1"/>
    <row r="129" ht="30" customHeight="1"/>
    <row r="130" ht="30" customHeight="1"/>
    <row r="131" ht="12" customHeight="1"/>
    <row r="132" ht="9.75" customHeight="1"/>
    <row r="133" ht="13.5" customHeight="1"/>
    <row r="137" ht="21" customHeight="1"/>
    <row r="138" ht="10.5" customHeight="1"/>
    <row r="139" ht="11.25" customHeight="1"/>
    <row r="140" ht="11.25" customHeight="1"/>
  </sheetData>
  <sheetProtection/>
  <mergeCells count="7">
    <mergeCell ref="B7:E7"/>
    <mergeCell ref="B50:H50"/>
    <mergeCell ref="D4:E4"/>
    <mergeCell ref="D5:E5"/>
    <mergeCell ref="D6:E6"/>
    <mergeCell ref="B9:E9"/>
    <mergeCell ref="B8:E8"/>
  </mergeCells>
  <printOptions horizontalCentered="1"/>
  <pageMargins left="0" right="0" top="0.3937007874015748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3">
      <selection activeCell="B18" sqref="B18"/>
    </sheetView>
  </sheetViews>
  <sheetFormatPr defaultColWidth="9.00390625" defaultRowHeight="12.75"/>
  <cols>
    <col min="3" max="3" width="16.125" style="0" customWidth="1"/>
    <col min="4" max="4" width="15.125" style="0" customWidth="1"/>
    <col min="5" max="5" width="24.625" style="0" customWidth="1"/>
    <col min="6" max="6" width="13.875" style="0" customWidth="1"/>
    <col min="7" max="7" width="18.50390625" style="0" customWidth="1"/>
    <col min="8" max="8" width="23.625" style="0" customWidth="1"/>
    <col min="9" max="9" width="29.50390625" style="0" customWidth="1"/>
  </cols>
  <sheetData>
    <row r="1" spans="2:9" ht="15">
      <c r="B1" s="15"/>
      <c r="C1" s="16"/>
      <c r="D1" s="105" t="s">
        <v>6</v>
      </c>
      <c r="E1" s="105"/>
      <c r="F1" s="105"/>
      <c r="G1" s="105"/>
      <c r="H1" s="17"/>
      <c r="I1" s="18"/>
    </row>
    <row r="2" spans="2:9" ht="15">
      <c r="B2" s="15"/>
      <c r="C2" s="16"/>
      <c r="D2" s="18"/>
      <c r="E2" s="18"/>
      <c r="F2" s="19"/>
      <c r="G2" s="20"/>
      <c r="H2" s="17"/>
      <c r="I2" s="18"/>
    </row>
    <row r="3" spans="2:9" ht="15">
      <c r="B3" s="107" t="s">
        <v>7</v>
      </c>
      <c r="C3" s="107"/>
      <c r="D3" s="107"/>
      <c r="E3" s="107"/>
      <c r="F3" s="107"/>
      <c r="G3" s="107"/>
      <c r="H3" s="107"/>
      <c r="I3" s="107"/>
    </row>
    <row r="4" spans="2:9" ht="15">
      <c r="B4" s="25"/>
      <c r="C4" s="26"/>
      <c r="D4" s="25"/>
      <c r="E4" s="25"/>
      <c r="F4" s="4"/>
      <c r="G4" s="27"/>
      <c r="H4" s="28"/>
      <c r="I4" s="25"/>
    </row>
    <row r="5" spans="2:9" ht="109.5" customHeight="1">
      <c r="B5" s="7" t="s">
        <v>8</v>
      </c>
      <c r="C5" s="7" t="s">
        <v>9</v>
      </c>
      <c r="D5" s="7" t="s">
        <v>10</v>
      </c>
      <c r="E5" s="7" t="s">
        <v>3</v>
      </c>
      <c r="F5" s="7" t="s">
        <v>11</v>
      </c>
      <c r="G5" s="7" t="s">
        <v>12</v>
      </c>
      <c r="H5" s="7" t="s">
        <v>13</v>
      </c>
      <c r="I5" s="7" t="s">
        <v>2</v>
      </c>
    </row>
    <row r="6" spans="1:9" ht="13.5">
      <c r="A6" s="8"/>
      <c r="B6" s="8">
        <v>2</v>
      </c>
      <c r="C6" s="29">
        <v>3</v>
      </c>
      <c r="D6" s="8">
        <v>4</v>
      </c>
      <c r="E6" s="8">
        <v>5</v>
      </c>
      <c r="F6" s="8">
        <v>6</v>
      </c>
      <c r="G6" s="30">
        <v>7</v>
      </c>
      <c r="H6" s="31">
        <v>8</v>
      </c>
      <c r="I6" s="8">
        <v>9</v>
      </c>
    </row>
    <row r="7" spans="2:9" ht="42.75" customHeight="1">
      <c r="B7" s="32"/>
      <c r="C7" s="12"/>
      <c r="D7" s="10"/>
      <c r="E7" s="54"/>
      <c r="F7" s="33"/>
      <c r="G7" s="34"/>
      <c r="H7" s="35"/>
      <c r="I7" s="36"/>
    </row>
    <row r="8" spans="2:9" ht="20.25" customHeight="1">
      <c r="B8" s="53"/>
      <c r="C8" s="12"/>
      <c r="D8" s="10"/>
      <c r="E8" s="54"/>
      <c r="F8" s="33"/>
      <c r="G8" s="34"/>
      <c r="H8" s="35"/>
      <c r="I8" s="36"/>
    </row>
    <row r="9" spans="2:9" ht="20.25" customHeight="1">
      <c r="B9" s="53"/>
      <c r="C9" s="12"/>
      <c r="D9" s="10"/>
      <c r="E9" s="54"/>
      <c r="F9" s="33"/>
      <c r="G9" s="34"/>
      <c r="H9" s="35"/>
      <c r="I9" s="36"/>
    </row>
    <row r="10" spans="2:9" ht="15">
      <c r="B10" s="39"/>
      <c r="C10" s="49"/>
      <c r="D10" s="38"/>
      <c r="E10" s="40"/>
      <c r="F10" s="37"/>
      <c r="G10" s="34"/>
      <c r="H10" s="35"/>
      <c r="I10" s="38"/>
    </row>
    <row r="11" spans="2:9" ht="15">
      <c r="B11" s="41"/>
      <c r="C11" s="26"/>
      <c r="D11" s="25"/>
      <c r="E11" s="25"/>
      <c r="F11" s="4"/>
      <c r="G11" s="27"/>
      <c r="H11" s="28"/>
      <c r="I11" s="25"/>
    </row>
    <row r="12" spans="2:9" ht="15">
      <c r="B12" s="21"/>
      <c r="C12" s="16"/>
      <c r="D12" s="105" t="s">
        <v>14</v>
      </c>
      <c r="E12" s="105"/>
      <c r="F12" s="105"/>
      <c r="G12" s="105"/>
      <c r="H12" s="17"/>
      <c r="I12" s="42"/>
    </row>
    <row r="13" spans="2:9" ht="15">
      <c r="B13" s="21"/>
      <c r="C13" s="16"/>
      <c r="D13" s="18"/>
      <c r="E13" s="18"/>
      <c r="F13" s="19"/>
      <c r="G13" s="20"/>
      <c r="H13" s="17"/>
      <c r="I13" s="42"/>
    </row>
    <row r="14" spans="2:9" ht="15">
      <c r="B14" s="21"/>
      <c r="C14" s="105" t="s">
        <v>15</v>
      </c>
      <c r="D14" s="105"/>
      <c r="E14" s="105"/>
      <c r="F14" s="105"/>
      <c r="G14" s="105"/>
      <c r="H14" s="105"/>
      <c r="I14" s="42"/>
    </row>
    <row r="15" spans="2:9" ht="15">
      <c r="B15" s="41"/>
      <c r="C15" s="26"/>
      <c r="D15" s="25"/>
      <c r="E15" s="25"/>
      <c r="F15" s="4"/>
      <c r="G15" s="27"/>
      <c r="H15" s="28"/>
      <c r="I15" s="25"/>
    </row>
    <row r="16" spans="2:9" ht="96" customHeight="1">
      <c r="B16" s="7" t="s">
        <v>8</v>
      </c>
      <c r="C16" s="7" t="s">
        <v>9</v>
      </c>
      <c r="D16" s="7" t="s">
        <v>10</v>
      </c>
      <c r="E16" s="7" t="s">
        <v>3</v>
      </c>
      <c r="F16" s="7" t="s">
        <v>11</v>
      </c>
      <c r="G16" s="7" t="s">
        <v>12</v>
      </c>
      <c r="H16" s="7" t="s">
        <v>13</v>
      </c>
      <c r="I16" s="7" t="s">
        <v>2</v>
      </c>
    </row>
    <row r="17" spans="2:9" ht="15">
      <c r="B17" s="36">
        <v>2</v>
      </c>
      <c r="C17" s="43">
        <v>3</v>
      </c>
      <c r="D17" s="36">
        <v>4</v>
      </c>
      <c r="E17" s="36">
        <v>5</v>
      </c>
      <c r="F17" s="33">
        <v>6</v>
      </c>
      <c r="G17" s="34">
        <v>7</v>
      </c>
      <c r="H17" s="51">
        <v>8</v>
      </c>
      <c r="I17" s="36">
        <v>9</v>
      </c>
    </row>
    <row r="18" spans="2:9" ht="30" customHeight="1">
      <c r="B18" s="36"/>
      <c r="C18" s="12"/>
      <c r="D18" s="10"/>
      <c r="E18" s="14"/>
      <c r="F18" s="37"/>
      <c r="G18" s="34"/>
      <c r="H18" s="35"/>
      <c r="I18" s="38"/>
    </row>
    <row r="19" spans="2:9" ht="15">
      <c r="B19" s="39"/>
      <c r="C19" s="50"/>
      <c r="D19" s="38"/>
      <c r="E19" s="38"/>
      <c r="F19" s="37"/>
      <c r="G19" s="34"/>
      <c r="H19" s="35"/>
      <c r="I19" s="38"/>
    </row>
    <row r="20" spans="2:9" ht="15">
      <c r="B20" s="41"/>
      <c r="C20" s="26"/>
      <c r="D20" s="25"/>
      <c r="E20" s="25"/>
      <c r="F20" s="4"/>
      <c r="G20" s="27"/>
      <c r="H20" s="28"/>
      <c r="I20" s="25"/>
    </row>
    <row r="21" spans="2:9" ht="15">
      <c r="B21" s="21"/>
      <c r="C21" s="44"/>
      <c r="D21" s="105" t="s">
        <v>16</v>
      </c>
      <c r="E21" s="105"/>
      <c r="F21" s="105"/>
      <c r="G21" s="105"/>
      <c r="H21" s="24"/>
      <c r="I21" s="42"/>
    </row>
    <row r="22" spans="2:9" ht="15">
      <c r="B22" s="21"/>
      <c r="C22" s="44"/>
      <c r="D22" s="18"/>
      <c r="E22" s="18"/>
      <c r="F22" s="19"/>
      <c r="G22" s="20"/>
      <c r="H22" s="24"/>
      <c r="I22" s="42"/>
    </row>
    <row r="23" spans="2:9" ht="15">
      <c r="B23" s="21"/>
      <c r="C23" s="44"/>
      <c r="D23" s="105" t="s">
        <v>17</v>
      </c>
      <c r="E23" s="105"/>
      <c r="F23" s="105"/>
      <c r="G23" s="105"/>
      <c r="H23" s="24"/>
      <c r="I23" s="42"/>
    </row>
    <row r="24" spans="2:9" ht="15">
      <c r="B24" s="21"/>
      <c r="C24" s="44"/>
      <c r="D24" s="21"/>
      <c r="E24" s="21"/>
      <c r="F24" s="22"/>
      <c r="G24" s="23"/>
      <c r="H24" s="24"/>
      <c r="I24" s="42"/>
    </row>
    <row r="25" spans="2:9" ht="15">
      <c r="B25" s="21"/>
      <c r="C25" s="44"/>
      <c r="D25" s="106" t="s">
        <v>5</v>
      </c>
      <c r="E25" s="106"/>
      <c r="F25" s="106"/>
      <c r="G25" s="106"/>
      <c r="H25" s="24"/>
      <c r="I25" s="42"/>
    </row>
  </sheetData>
  <sheetProtection/>
  <mergeCells count="7">
    <mergeCell ref="D21:G21"/>
    <mergeCell ref="D23:G23"/>
    <mergeCell ref="D25:G25"/>
    <mergeCell ref="D1:G1"/>
    <mergeCell ref="B3:I3"/>
    <mergeCell ref="D12:G12"/>
    <mergeCell ref="C14:H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19" sqref="B19:E20"/>
    </sheetView>
  </sheetViews>
  <sheetFormatPr defaultColWidth="9.00390625" defaultRowHeight="12.75"/>
  <cols>
    <col min="3" max="3" width="13.00390625" style="0" customWidth="1"/>
    <col min="4" max="4" width="14.50390625" style="0" customWidth="1"/>
    <col min="5" max="5" width="23.875" style="0" customWidth="1"/>
    <col min="6" max="6" width="17.125" style="0" customWidth="1"/>
    <col min="7" max="7" width="19.375" style="0" customWidth="1"/>
    <col min="8" max="8" width="21.50390625" style="0" customWidth="1"/>
    <col min="9" max="9" width="27.875" style="0" customWidth="1"/>
  </cols>
  <sheetData>
    <row r="1" spans="2:9" ht="15">
      <c r="B1" s="15"/>
      <c r="C1" s="16"/>
      <c r="D1" s="105" t="s">
        <v>18</v>
      </c>
      <c r="E1" s="105"/>
      <c r="F1" s="105"/>
      <c r="G1" s="105"/>
      <c r="H1" s="17"/>
      <c r="I1" s="18"/>
    </row>
    <row r="2" spans="2:9" ht="15">
      <c r="B2" s="15"/>
      <c r="C2" s="16"/>
      <c r="D2" s="18"/>
      <c r="E2" s="18"/>
      <c r="F2" s="19"/>
      <c r="G2" s="20"/>
      <c r="H2" s="17"/>
      <c r="I2" s="18"/>
    </row>
    <row r="3" spans="2:9" ht="15">
      <c r="B3" s="105" t="s">
        <v>19</v>
      </c>
      <c r="C3" s="105"/>
      <c r="D3" s="105"/>
      <c r="E3" s="105"/>
      <c r="F3" s="105"/>
      <c r="G3" s="105"/>
      <c r="H3" s="105"/>
      <c r="I3" s="105"/>
    </row>
    <row r="4" spans="2:9" ht="15">
      <c r="B4" s="41"/>
      <c r="C4" s="26"/>
      <c r="D4" s="25"/>
      <c r="E4" s="25"/>
      <c r="F4" s="4"/>
      <c r="G4" s="27"/>
      <c r="H4" s="28"/>
      <c r="I4" s="25"/>
    </row>
    <row r="5" spans="2:9" ht="111.75" customHeight="1">
      <c r="B5" s="7" t="s">
        <v>8</v>
      </c>
      <c r="C5" s="7" t="s">
        <v>9</v>
      </c>
      <c r="D5" s="7" t="s">
        <v>10</v>
      </c>
      <c r="E5" s="7" t="s">
        <v>3</v>
      </c>
      <c r="F5" s="7" t="s">
        <v>11</v>
      </c>
      <c r="G5" s="7" t="s">
        <v>12</v>
      </c>
      <c r="H5" s="7" t="s">
        <v>13</v>
      </c>
      <c r="I5" s="7" t="s">
        <v>2</v>
      </c>
    </row>
    <row r="6" spans="2:9" ht="15">
      <c r="B6" s="36">
        <v>2</v>
      </c>
      <c r="C6" s="43">
        <v>3</v>
      </c>
      <c r="D6" s="36">
        <v>4</v>
      </c>
      <c r="E6" s="36">
        <v>5</v>
      </c>
      <c r="F6" s="33">
        <v>6</v>
      </c>
      <c r="G6" s="34">
        <v>7</v>
      </c>
      <c r="H6" s="51">
        <v>8</v>
      </c>
      <c r="I6" s="36">
        <v>9</v>
      </c>
    </row>
    <row r="7" spans="2:9" ht="59.25" customHeight="1">
      <c r="B7" s="36"/>
      <c r="C7" s="11"/>
      <c r="D7" s="10"/>
      <c r="E7" s="9"/>
      <c r="F7" s="37"/>
      <c r="G7" s="34"/>
      <c r="H7" s="35"/>
      <c r="I7" s="38"/>
    </row>
    <row r="8" spans="2:9" ht="67.5" customHeight="1">
      <c r="B8" s="36"/>
      <c r="C8" s="12"/>
      <c r="D8" s="10"/>
      <c r="E8" s="9"/>
      <c r="F8" s="37"/>
      <c r="G8" s="34"/>
      <c r="H8" s="35"/>
      <c r="I8" s="38"/>
    </row>
    <row r="9" spans="2:9" ht="47.25" customHeight="1">
      <c r="B9" s="36"/>
      <c r="C9" s="12"/>
      <c r="D9" s="13"/>
      <c r="E9" s="9"/>
      <c r="F9" s="37"/>
      <c r="G9" s="34"/>
      <c r="H9" s="35"/>
      <c r="I9" s="38"/>
    </row>
    <row r="10" spans="2:9" ht="63.75" customHeight="1">
      <c r="B10" s="36"/>
      <c r="C10" s="11"/>
      <c r="D10" s="10"/>
      <c r="E10" s="9"/>
      <c r="F10" s="37"/>
      <c r="G10" s="34"/>
      <c r="H10" s="35"/>
      <c r="I10" s="38"/>
    </row>
    <row r="11" spans="2:9" ht="49.5" customHeight="1">
      <c r="B11" s="36"/>
      <c r="C11" s="11"/>
      <c r="D11" s="10"/>
      <c r="E11" s="40"/>
      <c r="F11" s="37"/>
      <c r="G11" s="34"/>
      <c r="H11" s="35"/>
      <c r="I11" s="38"/>
    </row>
    <row r="12" spans="2:9" ht="15">
      <c r="B12" s="36"/>
      <c r="C12" s="12"/>
      <c r="D12" s="10"/>
      <c r="E12" s="40"/>
      <c r="F12" s="37"/>
      <c r="G12" s="34"/>
      <c r="H12" s="35"/>
      <c r="I12" s="38"/>
    </row>
    <row r="13" spans="2:5" ht="15">
      <c r="B13" s="55"/>
      <c r="C13" s="12"/>
      <c r="D13" s="10"/>
      <c r="E13" s="9"/>
    </row>
    <row r="14" spans="1:9" ht="13.5">
      <c r="A14" s="57"/>
      <c r="B14" s="59"/>
      <c r="C14" s="56"/>
      <c r="D14" s="10"/>
      <c r="E14" s="58"/>
      <c r="F14" s="57"/>
      <c r="G14" s="57"/>
      <c r="H14" s="57"/>
      <c r="I14" s="57"/>
    </row>
    <row r="15" spans="2:9" ht="15">
      <c r="B15" s="39"/>
      <c r="C15" s="50"/>
      <c r="D15" s="38"/>
      <c r="E15" s="38"/>
      <c r="F15" s="37"/>
      <c r="G15" s="34"/>
      <c r="H15" s="35"/>
      <c r="I15" s="38"/>
    </row>
    <row r="16" spans="2:9" ht="15">
      <c r="B16" s="41"/>
      <c r="C16" s="26"/>
      <c r="D16" s="25"/>
      <c r="E16" s="25"/>
      <c r="F16" s="4"/>
      <c r="G16" s="27"/>
      <c r="H16" s="28"/>
      <c r="I16" s="25"/>
    </row>
    <row r="17" spans="2:9" ht="15">
      <c r="B17" s="105" t="s">
        <v>20</v>
      </c>
      <c r="C17" s="105"/>
      <c r="D17" s="105"/>
      <c r="E17" s="105"/>
      <c r="F17" s="105"/>
      <c r="G17" s="105"/>
      <c r="H17" s="105"/>
      <c r="I17" s="105"/>
    </row>
    <row r="18" spans="2:9" ht="15">
      <c r="B18" s="41"/>
      <c r="C18" s="26"/>
      <c r="D18" s="25"/>
      <c r="E18" s="25"/>
      <c r="F18" s="4"/>
      <c r="G18" s="27"/>
      <c r="H18" s="28"/>
      <c r="I18" s="25"/>
    </row>
    <row r="19" spans="2:9" ht="38.25" customHeight="1">
      <c r="B19" s="36"/>
      <c r="C19" s="12"/>
      <c r="D19" s="10"/>
      <c r="E19" s="40"/>
      <c r="F19" s="37"/>
      <c r="G19" s="45"/>
      <c r="H19" s="46"/>
      <c r="I19" s="47"/>
    </row>
    <row r="20" spans="2:9" ht="15">
      <c r="B20" s="48"/>
      <c r="C20" s="50"/>
      <c r="D20" s="47"/>
      <c r="E20" s="47"/>
      <c r="F20" s="37"/>
      <c r="G20" s="45"/>
      <c r="H20" s="46"/>
      <c r="I20" s="47"/>
    </row>
    <row r="21" spans="2:9" ht="12.75">
      <c r="B21" s="1"/>
      <c r="C21" s="2"/>
      <c r="D21" s="3"/>
      <c r="E21" s="3"/>
      <c r="F21" s="4"/>
      <c r="G21" s="5"/>
      <c r="H21" s="6"/>
      <c r="I21" s="3"/>
    </row>
    <row r="22" spans="2:9" ht="15">
      <c r="B22" s="105" t="s">
        <v>21</v>
      </c>
      <c r="C22" s="105"/>
      <c r="D22" s="105"/>
      <c r="E22" s="105"/>
      <c r="F22" s="105"/>
      <c r="G22" s="105"/>
      <c r="H22" s="105"/>
      <c r="I22" s="105"/>
    </row>
    <row r="23" spans="2:9" ht="12.75">
      <c r="B23" s="1"/>
      <c r="C23" s="2"/>
      <c r="D23" s="3"/>
      <c r="E23" s="3"/>
      <c r="F23" s="4"/>
      <c r="G23" s="5"/>
      <c r="H23" s="6"/>
      <c r="I23" s="3"/>
    </row>
    <row r="24" spans="2:9" ht="15">
      <c r="B24" s="1"/>
      <c r="C24" s="2"/>
      <c r="D24" s="106" t="s">
        <v>5</v>
      </c>
      <c r="E24" s="106"/>
      <c r="F24" s="106"/>
      <c r="G24" s="106"/>
      <c r="H24" s="52"/>
      <c r="I24" s="3"/>
    </row>
    <row r="25" spans="2:9" ht="12.75">
      <c r="B25" s="101" t="s">
        <v>22</v>
      </c>
      <c r="C25" s="101"/>
      <c r="D25" s="101"/>
      <c r="E25" s="101"/>
      <c r="F25" s="101"/>
      <c r="G25" s="101"/>
      <c r="H25" s="101"/>
      <c r="I25" s="101"/>
    </row>
    <row r="26" spans="2:9" ht="12.75">
      <c r="B26" s="1"/>
      <c r="C26" s="2"/>
      <c r="D26" s="3"/>
      <c r="E26" s="3"/>
      <c r="F26" s="3"/>
      <c r="G26" s="5"/>
      <c r="H26" s="6"/>
      <c r="I26" s="3"/>
    </row>
    <row r="27" spans="2:9" ht="15">
      <c r="B27" s="1"/>
      <c r="C27" s="2"/>
      <c r="D27" s="106" t="s">
        <v>23</v>
      </c>
      <c r="E27" s="106"/>
      <c r="F27" s="106"/>
      <c r="G27" s="106"/>
      <c r="H27" s="6"/>
      <c r="I27" s="3"/>
    </row>
  </sheetData>
  <sheetProtection/>
  <mergeCells count="7">
    <mergeCell ref="D24:G24"/>
    <mergeCell ref="B25:I25"/>
    <mergeCell ref="D27:G27"/>
    <mergeCell ref="D1:G1"/>
    <mergeCell ref="B3:I3"/>
    <mergeCell ref="B17:I17"/>
    <mergeCell ref="B22:I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Dizainer01</cp:lastModifiedBy>
  <cp:lastPrinted>2018-07-04T10:33:52Z</cp:lastPrinted>
  <dcterms:created xsi:type="dcterms:W3CDTF">2013-10-01T09:14:21Z</dcterms:created>
  <dcterms:modified xsi:type="dcterms:W3CDTF">2018-07-04T10:40:02Z</dcterms:modified>
  <cp:category/>
  <cp:version/>
  <cp:contentType/>
  <cp:contentStatus/>
</cp:coreProperties>
</file>